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6"/>
  </bookViews>
  <sheets>
    <sheet name="Krycí list rozpočtu" sheetId="1" r:id="rId1"/>
    <sheet name="Rekapitulácia" sheetId="2" r:id="rId2"/>
    <sheet name="Rozpočet01" sheetId="3" r:id="rId3"/>
    <sheet name="Rozpočet02" sheetId="4" r:id="rId4"/>
    <sheet name="Rozpočet03" sheetId="5" r:id="rId5"/>
    <sheet name="Rozpočet04" sheetId="6" r:id="rId6"/>
    <sheet name="Rozpočet05" sheetId="7" r:id="rId7"/>
  </sheets>
  <definedNames>
    <definedName name="_xlnm.Print_Titles" localSheetId="0">'Krycí list rozpočtu'!$1:$3</definedName>
    <definedName name="_xlnm.Print_Titles" localSheetId="1">'Rekapitulácia'!$1:$9</definedName>
    <definedName name="_xlnm.Print_Titles" localSheetId="2">'Rozpočet01'!$10:$12</definedName>
    <definedName name="_xlnm.Print_Titles" localSheetId="3">'Rozpočet02'!$10:$12</definedName>
    <definedName name="_xlnm.Print_Titles" localSheetId="4">'Rozpočet03'!$10:$12</definedName>
    <definedName name="_xlnm.Print_Titles" localSheetId="5">'Rozpočet04'!$10:$12</definedName>
    <definedName name="_xlnm.Print_Titles" localSheetId="6">'Rozpočet05'!$10:$12</definedName>
  </definedNames>
  <calcPr fullCalcOnLoad="1"/>
</workbook>
</file>

<file path=xl/sharedStrings.xml><?xml version="1.0" encoding="utf-8"?>
<sst xmlns="http://schemas.openxmlformats.org/spreadsheetml/2006/main" count="300" uniqueCount="153">
  <si>
    <t>KRYCÍ LIST ROZPOČTU</t>
  </si>
  <si>
    <t>Názov stavby</t>
  </si>
  <si>
    <t>JKSO</t>
  </si>
  <si>
    <t>EČO</t>
  </si>
  <si>
    <t>Miesto</t>
  </si>
  <si>
    <t>IČO</t>
  </si>
  <si>
    <t>IČ DPH</t>
  </si>
  <si>
    <t>Objednávateľ</t>
  </si>
  <si>
    <t>Projektant</t>
  </si>
  <si>
    <t xml:space="preserve">   </t>
  </si>
  <si>
    <t>Zhotoviteľ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</si>
  <si>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</si>
  <si>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</si>
  <si>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</si>
  <si>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</si>
  <si>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</si>
  <si>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</si>
  <si>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</si>
  <si>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</si>
  <si>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</si>
  <si>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</si>
  <si>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</si>
  <si>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</si>
  <si>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</si>
  <si>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</si>
  <si>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</si>
  <si>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</si>
  <si>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</si>
  <si>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</si>
  <si>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</si>
  <si>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</si>
  <si>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</si>
  <si>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</si>
  <si>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</si>
  <si>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</si>
  <si>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</si>
  <si>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</si>
  <si>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</si>
  <si>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</si>
  <si>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</si>
  <si>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</si>
  <si>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</si>
  <si>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</si>
  <si>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</si>
  <si>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</si>
  <si>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</si>
  <si>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</si>
  <si>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</si>
  <si>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</si>
  <si>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</si>
  <si>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</si>
  <si>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</si>
  <si>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</si>
  <si>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</si>
  <si>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</si>
  <si>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</si>
  <si>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</si>
  <si>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</si>
  <si>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</si>
  <si>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</si>
  <si>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</si>
  <si>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</si>
  <si>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</si>
  <si>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</si>
  <si>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</si>
  <si>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</si>
  <si>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</si>
  <si>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</si>
  <si>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</si>
  <si>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</si>
  <si>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</si>
  <si>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</si>
  <si>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</si>
  <si>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</si>
  <si>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</si>
  <si>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</si>
  <si>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</si>
  <si>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</si>
  <si>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</si>
  <si>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</si>
  <si>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</si>
  <si>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</si>
  <si>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</si>
  <si>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</si>
  <si>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</si>
  <si>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</si>
  <si>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</si>
  <si>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</si>
  <si>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</si>
  <si>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</si>
  <si>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</si>
  <si>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</si>
  <si>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</si>
  <si>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</si>
  <si>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Objednávateľ:</t>
  </si>
  <si>
    <t>Zhotoviteľ:</t>
  </si>
  <si>
    <t xml:space="preserve">Spracoval: </t>
  </si>
  <si>
    <t xml:space="preserve">Dátum: </t>
  </si>
  <si>
    <t>Kód</t>
  </si>
  <si>
    <t>Zákazka</t>
  </si>
  <si>
    <t>Cena bez DPH</t>
  </si>
  <si>
    <t>Cena s DPH</t>
  </si>
  <si>
    <t>SO 01</t>
  </si>
  <si>
    <t>SO 02</t>
  </si>
  <si>
    <t>Celkom</t>
  </si>
  <si>
    <t xml:space="preserve">ROZPOČET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</si>
  <si>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</si>
  <si>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</si>
  <si>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</si>
  <si>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</si>
  <si>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</si>
  <si>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</si>
  <si>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</si>
  <si>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 xml:space="preserve">Práce a dodávky HSV   </t>
  </si>
  <si>
    <t>m2</t>
  </si>
  <si>
    <t xml:space="preserve">Komunikácie   </t>
  </si>
  <si>
    <t xml:space="preserve">Celkom   </t>
  </si>
  <si>
    <t>Obnova povrchu miestnych komunikácií v obci Ochtiná</t>
  </si>
  <si>
    <t>Ochtiná</t>
  </si>
  <si>
    <t xml:space="preserve">Obec Ochtiná   </t>
  </si>
  <si>
    <t>Macková</t>
  </si>
  <si>
    <t>00328 600</t>
  </si>
  <si>
    <t>2020 961 503</t>
  </si>
  <si>
    <t>Obec Ochtiná</t>
  </si>
  <si>
    <t xml:space="preserve">Obnova povrchu miestnych komunikácií v obci Ochtiná   </t>
  </si>
  <si>
    <t xml:space="preserve">    Vetva 1   </t>
  </si>
  <si>
    <t>Objekt:   Vetva 1</t>
  </si>
  <si>
    <t>Stavba:   Obnova povrchu miestnych komunikácií v obci Ochtiná</t>
  </si>
  <si>
    <t>Objednávateľ:   Obec Ochtiná</t>
  </si>
  <si>
    <t xml:space="preserve">Zhotoviteľ:   </t>
  </si>
  <si>
    <t>SO 03</t>
  </si>
  <si>
    <t>SO 04</t>
  </si>
  <si>
    <t xml:space="preserve">    Vetva 2</t>
  </si>
  <si>
    <t xml:space="preserve">    Vetva 3</t>
  </si>
  <si>
    <t>SO 05</t>
  </si>
  <si>
    <t xml:space="preserve">    Vetva 4</t>
  </si>
  <si>
    <t xml:space="preserve">    Vetva 5   </t>
  </si>
  <si>
    <t xml:space="preserve">Asfaltový betón vrstva obrusná AC 16 O v pruhu š. do 3 m z nemodifik. asfaltu tr. II, po zhutnení hr. 60 mm   </t>
  </si>
  <si>
    <t xml:space="preserve">Postrek asfaltový spojovací bez posypu kamenivom z asfaltu cestného v množstve od 0,50 do 0,70 kg/m2  </t>
  </si>
  <si>
    <t>Objekt:   Vetva 2</t>
  </si>
  <si>
    <t>Rúrové vedenie</t>
  </si>
  <si>
    <t>Výšková úprava uličného vstupu alebo vpuste do 200 mmzvýšením mreže</t>
  </si>
  <si>
    <t>ks</t>
  </si>
  <si>
    <t>Objekt:   Vetva 3</t>
  </si>
  <si>
    <t>Objekt:   Vetva 4</t>
  </si>
  <si>
    <t>Objekt:   Vetva 5</t>
  </si>
  <si>
    <t>Miesto:  Ochtiná</t>
  </si>
  <si>
    <t>Miesto:   Ochtiná</t>
  </si>
  <si>
    <t xml:space="preserve">Miesto:  Ochtiná </t>
  </si>
  <si>
    <t>Miesto: Ochtiná</t>
  </si>
  <si>
    <t>Dodávka</t>
  </si>
  <si>
    <t>z toho dodávka</t>
  </si>
  <si>
    <t xml:space="preserve">           montáž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</si>
</sst>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_*&quot;€&quot;;\-#,##0_*&quot;€&quot;"/>
    <numFmt numFmtId="167" formatCode="#,##0.000;\-#,##0.000"/>
    <numFmt numFmtId="168" formatCode="#,##0.00_ ;\-#,##0.00\ "/>
  </numFmts>
  <fonts count="62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color indexed="12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4999699890613556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37" fontId="1" fillId="0" borderId="38" xfId="0" applyNumberFormat="1" applyFont="1" applyBorder="1" applyAlignment="1" applyProtection="1">
      <alignment horizontal="right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39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39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39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9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39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left" wrapText="1"/>
      <protection/>
    </xf>
    <xf numFmtId="39" fontId="21" fillId="0" borderId="64" xfId="0" applyNumberFormat="1" applyFont="1" applyBorder="1" applyAlignment="1" applyProtection="1">
      <alignment horizontal="right"/>
      <protection/>
    </xf>
    <xf numFmtId="3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 wrapText="1"/>
      <protection/>
    </xf>
    <xf numFmtId="167" fontId="7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left" vertical="center"/>
      <protection/>
    </xf>
    <xf numFmtId="39" fontId="19" fillId="0" borderId="0" xfId="0" applyNumberFormat="1" applyFont="1" applyAlignment="1" applyProtection="1">
      <alignment horizontal="left" vertical="center"/>
      <protection/>
    </xf>
    <xf numFmtId="0" fontId="7" fillId="33" borderId="6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/>
    </xf>
    <xf numFmtId="3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 wrapText="1"/>
    </xf>
    <xf numFmtId="167" fontId="22" fillId="0" borderId="0" xfId="0" applyNumberFormat="1" applyFont="1" applyAlignment="1">
      <alignment horizontal="right"/>
    </xf>
    <xf numFmtId="39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167" fontId="23" fillId="0" borderId="0" xfId="0" applyNumberFormat="1" applyFont="1" applyAlignment="1">
      <alignment horizontal="right"/>
    </xf>
    <xf numFmtId="39" fontId="23" fillId="0" borderId="0" xfId="0" applyNumberFormat="1" applyFont="1" applyAlignment="1">
      <alignment horizontal="right"/>
    </xf>
    <xf numFmtId="37" fontId="7" fillId="0" borderId="64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 wrapText="1"/>
    </xf>
    <xf numFmtId="167" fontId="7" fillId="0" borderId="64" xfId="0" applyNumberFormat="1" applyFont="1" applyBorder="1" applyAlignment="1">
      <alignment horizontal="right" vertical="center"/>
    </xf>
    <xf numFmtId="39" fontId="7" fillId="0" borderId="64" xfId="0" applyNumberFormat="1" applyFont="1" applyBorder="1" applyAlignment="1">
      <alignment horizontal="right" vertical="center"/>
    </xf>
    <xf numFmtId="3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167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17" fillId="0" borderId="64" xfId="0" applyNumberFormat="1" applyFont="1" applyBorder="1" applyAlignment="1" applyProtection="1">
      <alignment horizontal="right" vertical="center"/>
      <protection/>
    </xf>
    <xf numFmtId="49" fontId="7" fillId="0" borderId="24" xfId="0" applyNumberFormat="1" applyFont="1" applyBorder="1" applyAlignment="1" applyProtection="1">
      <alignment horizontal="left" vertical="center"/>
      <protection/>
    </xf>
    <xf numFmtId="14" fontId="19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167" fontId="61" fillId="0" borderId="0" xfId="0" applyNumberFormat="1" applyFont="1" applyBorder="1" applyAlignment="1">
      <alignment horizontal="right" vertical="center"/>
    </xf>
    <xf numFmtId="39" fontId="61" fillId="0" borderId="0" xfId="0" applyNumberFormat="1" applyFont="1" applyBorder="1" applyAlignment="1">
      <alignment horizontal="right" vertical="center"/>
    </xf>
    <xf numFmtId="37" fontId="7" fillId="0" borderId="65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left" vertical="center" wrapText="1"/>
    </xf>
    <xf numFmtId="167" fontId="7" fillId="0" borderId="65" xfId="0" applyNumberFormat="1" applyFont="1" applyBorder="1" applyAlignment="1">
      <alignment horizontal="right" vertical="center"/>
    </xf>
    <xf numFmtId="39" fontId="7" fillId="0" borderId="65" xfId="0" applyNumberFormat="1" applyFont="1" applyBorder="1" applyAlignment="1">
      <alignment horizontal="right" vertical="center"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39" fontId="17" fillId="0" borderId="12" xfId="0" applyNumberFormat="1" applyFont="1" applyBorder="1" applyAlignment="1" applyProtection="1">
      <alignment horizontal="left" vertical="center" wrapText="1"/>
      <protection/>
    </xf>
    <xf numFmtId="39" fontId="17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left" vertical="top" wrapText="1"/>
    </xf>
    <xf numFmtId="168" fontId="25" fillId="0" borderId="0" xfId="0" applyNumberFormat="1" applyFont="1" applyAlignment="1">
      <alignment horizontal="right" vertical="top"/>
    </xf>
    <xf numFmtId="4" fontId="21" fillId="0" borderId="64" xfId="0" applyNumberFormat="1" applyFont="1" applyBorder="1" applyAlignment="1" applyProtection="1">
      <alignment horizontal="left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14" fontId="7" fillId="0" borderId="67" xfId="0" applyNumberFormat="1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67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">
      <pane ySplit="3" topLeftCell="A22" activePane="bottomLeft" state="frozen"/>
      <selection pane="topLeft" activeCell="A1" sqref="A1"/>
      <selection pane="bottomLeft" activeCell="R33" sqref="R33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96" t="s">
        <v>117</v>
      </c>
      <c r="F5" s="197"/>
      <c r="G5" s="197"/>
      <c r="H5" s="197"/>
      <c r="I5" s="197"/>
      <c r="J5" s="197"/>
      <c r="K5" s="197"/>
      <c r="L5" s="197"/>
      <c r="M5" s="198"/>
      <c r="N5" s="16"/>
      <c r="O5" s="16"/>
      <c r="P5" s="16" t="s">
        <v>2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199"/>
      <c r="F6" s="200"/>
      <c r="G6" s="200"/>
      <c r="H6" s="200"/>
      <c r="I6" s="200"/>
      <c r="J6" s="200"/>
      <c r="K6" s="200"/>
      <c r="L6" s="200"/>
      <c r="M6" s="201"/>
      <c r="N6" s="16"/>
      <c r="O6" s="16"/>
      <c r="P6" s="16" t="s">
        <v>3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02"/>
      <c r="F7" s="203"/>
      <c r="G7" s="203"/>
      <c r="H7" s="203"/>
      <c r="I7" s="203"/>
      <c r="J7" s="203"/>
      <c r="K7" s="203"/>
      <c r="L7" s="203"/>
      <c r="M7" s="204"/>
      <c r="N7" s="16"/>
      <c r="O7" s="16"/>
      <c r="P7" s="16" t="s">
        <v>4</v>
      </c>
      <c r="Q7" s="24" t="s">
        <v>118</v>
      </c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</v>
      </c>
      <c r="Q8" s="16"/>
      <c r="R8" s="16" t="s">
        <v>6</v>
      </c>
      <c r="S8" s="21"/>
    </row>
    <row r="9" spans="1:19" s="2" customFormat="1" ht="24.75" customHeight="1">
      <c r="A9" s="18"/>
      <c r="B9" s="16" t="s">
        <v>7</v>
      </c>
      <c r="C9" s="16"/>
      <c r="D9" s="16"/>
      <c r="E9" s="205" t="s">
        <v>119</v>
      </c>
      <c r="F9" s="206"/>
      <c r="G9" s="206"/>
      <c r="H9" s="206"/>
      <c r="I9" s="206"/>
      <c r="J9" s="206"/>
      <c r="K9" s="206"/>
      <c r="L9" s="206"/>
      <c r="M9" s="207"/>
      <c r="N9" s="16"/>
      <c r="O9" s="16"/>
      <c r="P9" s="170" t="s">
        <v>121</v>
      </c>
      <c r="Q9" s="16"/>
      <c r="R9" s="170" t="s">
        <v>122</v>
      </c>
      <c r="S9" s="21"/>
    </row>
    <row r="10" spans="1:19" s="2" customFormat="1" ht="24.75" customHeight="1">
      <c r="A10" s="27"/>
      <c r="B10" s="16" t="s">
        <v>8</v>
      </c>
      <c r="C10" s="16"/>
      <c r="D10" s="16"/>
      <c r="E10" s="208" t="s">
        <v>9</v>
      </c>
      <c r="F10" s="209"/>
      <c r="G10" s="209"/>
      <c r="H10" s="209"/>
      <c r="I10" s="209"/>
      <c r="J10" s="209"/>
      <c r="K10" s="209"/>
      <c r="L10" s="209"/>
      <c r="M10" s="210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10</v>
      </c>
      <c r="C11" s="16"/>
      <c r="D11" s="16"/>
      <c r="E11" s="208"/>
      <c r="F11" s="209"/>
      <c r="G11" s="209"/>
      <c r="H11" s="209"/>
      <c r="I11" s="209"/>
      <c r="J11" s="209"/>
      <c r="K11" s="209"/>
      <c r="L11" s="209"/>
      <c r="M11" s="210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194" t="s">
        <v>11</v>
      </c>
      <c r="C13" s="194"/>
      <c r="D13" s="194"/>
      <c r="E13" s="186" t="s">
        <v>120</v>
      </c>
      <c r="F13" s="187"/>
      <c r="G13" s="187"/>
      <c r="H13" s="187"/>
      <c r="I13" s="187"/>
      <c r="J13" s="187"/>
      <c r="K13" s="187"/>
      <c r="L13" s="187"/>
      <c r="M13" s="188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12</v>
      </c>
      <c r="F15" s="16"/>
      <c r="G15" s="28"/>
      <c r="H15" s="16" t="s">
        <v>13</v>
      </c>
      <c r="I15" s="16"/>
      <c r="J15" s="16"/>
      <c r="K15" s="16" t="s">
        <v>14</v>
      </c>
      <c r="L15" s="16"/>
      <c r="M15" s="16"/>
      <c r="N15" s="16"/>
      <c r="O15" s="16"/>
      <c r="P15" s="16" t="s">
        <v>15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189">
        <v>43794</v>
      </c>
      <c r="I16" s="190"/>
      <c r="J16" s="16"/>
      <c r="K16" s="191"/>
      <c r="L16" s="192"/>
      <c r="M16" s="190"/>
      <c r="N16" s="16"/>
      <c r="O16" s="16"/>
      <c r="P16" s="16" t="s">
        <v>16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17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18</v>
      </c>
      <c r="B19" s="44"/>
      <c r="C19" s="44"/>
      <c r="D19" s="45"/>
      <c r="E19" s="46" t="s">
        <v>19</v>
      </c>
      <c r="F19" s="45"/>
      <c r="G19" s="46" t="s">
        <v>20</v>
      </c>
      <c r="H19" s="44"/>
      <c r="I19" s="47"/>
      <c r="J19" s="48" t="s">
        <v>19</v>
      </c>
      <c r="K19" s="45"/>
      <c r="L19" s="46" t="s">
        <v>21</v>
      </c>
      <c r="M19" s="44"/>
      <c r="N19" s="44"/>
      <c r="O19" s="49"/>
      <c r="P19" s="45"/>
      <c r="Q19" s="46" t="s">
        <v>22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23</v>
      </c>
      <c r="F21" s="40"/>
      <c r="G21" s="40"/>
      <c r="H21" s="40"/>
      <c r="I21" s="61" t="s">
        <v>24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25</v>
      </c>
      <c r="B22" s="65"/>
      <c r="C22" s="66" t="s">
        <v>26</v>
      </c>
      <c r="D22" s="67"/>
      <c r="E22" s="67"/>
      <c r="F22" s="68"/>
      <c r="G22" s="64" t="s">
        <v>27</v>
      </c>
      <c r="H22" s="65"/>
      <c r="I22" s="66" t="s">
        <v>28</v>
      </c>
      <c r="J22" s="67"/>
      <c r="K22" s="69"/>
      <c r="L22" s="64" t="s">
        <v>29</v>
      </c>
      <c r="M22" s="65"/>
      <c r="N22" s="66" t="s">
        <v>30</v>
      </c>
      <c r="O22" s="70"/>
      <c r="P22" s="67"/>
      <c r="Q22" s="67"/>
      <c r="R22" s="67"/>
      <c r="S22" s="69"/>
    </row>
    <row r="23" spans="1:19" s="2" customFormat="1" ht="27" customHeight="1">
      <c r="A23" s="71" t="s">
        <v>31</v>
      </c>
      <c r="B23" s="72" t="s">
        <v>32</v>
      </c>
      <c r="C23" s="73"/>
      <c r="D23" s="74" t="s">
        <v>33</v>
      </c>
      <c r="E23" s="75">
        <f>Rekapitulácia!C17</f>
        <v>0</v>
      </c>
      <c r="F23" s="76"/>
      <c r="G23" s="71" t="s">
        <v>34</v>
      </c>
      <c r="H23" s="77" t="s">
        <v>35</v>
      </c>
      <c r="I23" s="78"/>
      <c r="J23" s="79"/>
      <c r="K23" s="76"/>
      <c r="L23" s="71" t="s">
        <v>36</v>
      </c>
      <c r="M23" s="80" t="s">
        <v>37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38</v>
      </c>
      <c r="B24" s="83"/>
      <c r="C24" s="84"/>
      <c r="D24" s="74" t="s">
        <v>39</v>
      </c>
      <c r="E24" s="75">
        <f>Rekapitulácia!D17</f>
        <v>0</v>
      </c>
      <c r="F24" s="76"/>
      <c r="G24" s="71" t="s">
        <v>40</v>
      </c>
      <c r="H24" s="77" t="s">
        <v>41</v>
      </c>
      <c r="I24" s="78"/>
      <c r="J24" s="79"/>
      <c r="K24" s="76"/>
      <c r="L24" s="71" t="s">
        <v>42</v>
      </c>
      <c r="M24" s="80" t="s">
        <v>43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44</v>
      </c>
      <c r="B25" s="72" t="s">
        <v>45</v>
      </c>
      <c r="C25" s="73"/>
      <c r="D25" s="74" t="s">
        <v>33</v>
      </c>
      <c r="E25" s="75">
        <v>0</v>
      </c>
      <c r="F25" s="76"/>
      <c r="G25" s="71" t="s">
        <v>46</v>
      </c>
      <c r="H25" s="77" t="s">
        <v>47</v>
      </c>
      <c r="I25" s="78"/>
      <c r="J25" s="79"/>
      <c r="K25" s="76"/>
      <c r="L25" s="71" t="s">
        <v>48</v>
      </c>
      <c r="M25" s="80" t="s">
        <v>49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50</v>
      </c>
      <c r="B26" s="83"/>
      <c r="C26" s="84"/>
      <c r="D26" s="74" t="s">
        <v>39</v>
      </c>
      <c r="E26" s="75">
        <v>0</v>
      </c>
      <c r="F26" s="76"/>
      <c r="G26" s="71" t="s">
        <v>51</v>
      </c>
      <c r="H26" s="77"/>
      <c r="I26" s="78"/>
      <c r="J26" s="79"/>
      <c r="K26" s="76"/>
      <c r="L26" s="71" t="s">
        <v>52</v>
      </c>
      <c r="M26" s="85" t="s">
        <v>53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54</v>
      </c>
      <c r="B27" s="72" t="s">
        <v>55</v>
      </c>
      <c r="C27" s="73"/>
      <c r="D27" s="74" t="s">
        <v>33</v>
      </c>
      <c r="E27" s="75">
        <v>0</v>
      </c>
      <c r="F27" s="76"/>
      <c r="G27" s="86"/>
      <c r="H27" s="87"/>
      <c r="I27" s="78"/>
      <c r="J27" s="79"/>
      <c r="K27" s="76"/>
      <c r="L27" s="71" t="s">
        <v>56</v>
      </c>
      <c r="M27" s="80" t="s">
        <v>57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58</v>
      </c>
      <c r="B28" s="83"/>
      <c r="C28" s="84"/>
      <c r="D28" s="74" t="s">
        <v>39</v>
      </c>
      <c r="E28" s="75">
        <v>0</v>
      </c>
      <c r="F28" s="76"/>
      <c r="G28" s="86"/>
      <c r="H28" s="87"/>
      <c r="I28" s="78"/>
      <c r="J28" s="79"/>
      <c r="K28" s="76"/>
      <c r="L28" s="71" t="s">
        <v>59</v>
      </c>
      <c r="M28" s="80" t="s">
        <v>60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61</v>
      </c>
      <c r="B29" s="195" t="s">
        <v>62</v>
      </c>
      <c r="C29" s="195"/>
      <c r="D29" s="195"/>
      <c r="E29" s="75">
        <f>SUM(E23:E28)</f>
        <v>0</v>
      </c>
      <c r="F29" s="76"/>
      <c r="G29" s="71" t="s">
        <v>63</v>
      </c>
      <c r="H29" s="89" t="s">
        <v>64</v>
      </c>
      <c r="I29" s="78"/>
      <c r="J29" s="79"/>
      <c r="K29" s="76"/>
      <c r="L29" s="71" t="s">
        <v>65</v>
      </c>
      <c r="M29" s="89" t="s">
        <v>66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67</v>
      </c>
      <c r="B30" s="91" t="s">
        <v>68</v>
      </c>
      <c r="C30" s="52"/>
      <c r="D30" s="55"/>
      <c r="E30" s="92">
        <v>0</v>
      </c>
      <c r="F30" s="59"/>
      <c r="G30" s="90" t="s">
        <v>69</v>
      </c>
      <c r="H30" s="91" t="s">
        <v>70</v>
      </c>
      <c r="I30" s="55"/>
      <c r="J30" s="92">
        <v>0</v>
      </c>
      <c r="K30" s="59"/>
      <c r="L30" s="90" t="s">
        <v>71</v>
      </c>
      <c r="M30" s="91" t="s">
        <v>72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8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73</v>
      </c>
      <c r="M31" s="45"/>
      <c r="N31" s="66" t="s">
        <v>74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75</v>
      </c>
      <c r="M32" s="77" t="s">
        <v>76</v>
      </c>
      <c r="N32" s="81"/>
      <c r="O32" s="49"/>
      <c r="P32" s="81"/>
      <c r="Q32" s="78"/>
      <c r="R32" s="75">
        <f>E29+E30+J29+J30+R29+R30</f>
        <v>0</v>
      </c>
      <c r="S32" s="76"/>
    </row>
    <row r="33" spans="1:19" s="2" customFormat="1" ht="21.75" customHeight="1">
      <c r="A33" s="104" t="s">
        <v>77</v>
      </c>
      <c r="B33" s="49"/>
      <c r="C33" s="49"/>
      <c r="D33" s="49"/>
      <c r="E33" s="49"/>
      <c r="F33" s="84"/>
      <c r="G33" s="105" t="s">
        <v>78</v>
      </c>
      <c r="H33" s="106"/>
      <c r="I33" s="49"/>
      <c r="J33" s="49"/>
      <c r="K33" s="107"/>
      <c r="L33" s="71" t="s">
        <v>79</v>
      </c>
      <c r="M33" s="108" t="s">
        <v>80</v>
      </c>
      <c r="N33" s="109">
        <v>20</v>
      </c>
      <c r="O33" s="110" t="s">
        <v>81</v>
      </c>
      <c r="P33" s="111">
        <v>18598.24</v>
      </c>
      <c r="Q33" s="112"/>
      <c r="R33" s="113">
        <f>ROUND((R32*20)/100,2)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7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82</v>
      </c>
      <c r="M35" s="193" t="s">
        <v>83</v>
      </c>
      <c r="N35" s="193"/>
      <c r="O35" s="193"/>
      <c r="P35" s="193"/>
      <c r="Q35" s="193"/>
      <c r="R35" s="122">
        <f>ROUND((R32*120)/100,2)</f>
        <v>0</v>
      </c>
      <c r="S35" s="59"/>
    </row>
    <row r="36" spans="1:19" s="2" customFormat="1" ht="33" customHeight="1">
      <c r="A36" s="104" t="s">
        <v>77</v>
      </c>
      <c r="B36" s="49"/>
      <c r="C36" s="49"/>
      <c r="D36" s="49"/>
      <c r="E36" s="49"/>
      <c r="F36" s="84"/>
      <c r="G36" s="105" t="s">
        <v>78</v>
      </c>
      <c r="H36" s="49"/>
      <c r="I36" s="49"/>
      <c r="J36" s="49"/>
      <c r="K36" s="107"/>
      <c r="L36" s="64" t="s">
        <v>84</v>
      </c>
      <c r="M36" s="45"/>
      <c r="N36" s="66" t="s">
        <v>85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10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86</v>
      </c>
      <c r="M37" s="77" t="s">
        <v>87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88</v>
      </c>
      <c r="M38" s="77" t="s">
        <v>89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4" t="s">
        <v>77</v>
      </c>
      <c r="B39" s="41"/>
      <c r="C39" s="41"/>
      <c r="D39" s="41"/>
      <c r="E39" s="41"/>
      <c r="F39" s="125"/>
      <c r="G39" s="126" t="s">
        <v>78</v>
      </c>
      <c r="H39" s="41"/>
      <c r="I39" s="41"/>
      <c r="J39" s="41"/>
      <c r="K39" s="127"/>
      <c r="L39" s="90" t="s">
        <v>90</v>
      </c>
      <c r="M39" s="91" t="s">
        <v>91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E20" sqref="E20"/>
    </sheetView>
  </sheetViews>
  <sheetFormatPr defaultColWidth="10.5" defaultRowHeight="12" customHeight="1"/>
  <cols>
    <col min="1" max="1" width="14.33203125" style="2" customWidth="1"/>
    <col min="2" max="2" width="41.5" style="2" customWidth="1"/>
    <col min="3" max="3" width="15.16015625" style="2" customWidth="1"/>
    <col min="4" max="4" width="14.5" style="2" customWidth="1"/>
    <col min="5" max="5" width="13.33203125" style="2" customWidth="1"/>
    <col min="6" max="6" width="11.83203125" style="2" customWidth="1"/>
    <col min="7" max="7" width="15.66015625" style="2" customWidth="1"/>
    <col min="8" max="16384" width="10.5" style="1" customWidth="1"/>
  </cols>
  <sheetData>
    <row r="1" spans="1:7" s="2" customFormat="1" ht="27.75" customHeight="1">
      <c r="A1" s="211" t="s">
        <v>92</v>
      </c>
      <c r="B1" s="211"/>
      <c r="C1" s="211"/>
      <c r="D1" s="211"/>
      <c r="E1" s="211"/>
      <c r="F1" s="211"/>
      <c r="G1" s="211"/>
    </row>
    <row r="2" spans="1:7" s="2" customFormat="1" ht="6.75" customHeight="1">
      <c r="A2" s="128"/>
      <c r="B2" s="129"/>
      <c r="C2" s="129"/>
      <c r="D2" s="129"/>
      <c r="E2" s="129"/>
      <c r="F2" s="129"/>
      <c r="G2" s="129"/>
    </row>
    <row r="3" spans="1:7" s="2" customFormat="1" ht="12.75" customHeight="1">
      <c r="A3" s="130" t="s">
        <v>93</v>
      </c>
      <c r="B3" s="131" t="s">
        <v>117</v>
      </c>
      <c r="C3" s="131"/>
      <c r="D3" s="131"/>
      <c r="E3" s="128"/>
      <c r="F3" s="128"/>
      <c r="G3" s="132"/>
    </row>
    <row r="4" spans="1:7" s="2" customFormat="1" ht="6.75" customHeight="1">
      <c r="A4" s="28"/>
      <c r="B4" s="133"/>
      <c r="C4" s="133"/>
      <c r="D4" s="133"/>
      <c r="E4" s="28"/>
      <c r="F4" s="28"/>
      <c r="G4" s="133"/>
    </row>
    <row r="5" spans="1:7" s="2" customFormat="1" ht="12.75" customHeight="1">
      <c r="A5" s="134" t="s">
        <v>94</v>
      </c>
      <c r="B5" s="135" t="s">
        <v>123</v>
      </c>
      <c r="C5" s="135"/>
      <c r="D5" s="135"/>
      <c r="E5" s="134"/>
      <c r="F5" s="134"/>
      <c r="G5" s="135"/>
    </row>
    <row r="6" spans="1:7" s="2" customFormat="1" ht="13.5" customHeight="1">
      <c r="A6" s="134" t="s">
        <v>95</v>
      </c>
      <c r="B6" s="135"/>
      <c r="C6" s="135"/>
      <c r="D6" s="135"/>
      <c r="E6" s="134"/>
      <c r="F6" s="135" t="s">
        <v>96</v>
      </c>
      <c r="G6" s="135" t="s">
        <v>120</v>
      </c>
    </row>
    <row r="7" spans="1:7" s="2" customFormat="1" ht="13.5" customHeight="1">
      <c r="A7" s="135" t="s">
        <v>149</v>
      </c>
      <c r="B7" s="135"/>
      <c r="C7" s="135"/>
      <c r="D7" s="135"/>
      <c r="E7" s="136"/>
      <c r="F7" s="135" t="s">
        <v>97</v>
      </c>
      <c r="G7" s="171">
        <v>43794</v>
      </c>
    </row>
    <row r="8" spans="1:7" s="2" customFormat="1" ht="6.75" customHeight="1">
      <c r="A8" s="128"/>
      <c r="B8" s="129"/>
      <c r="C8" s="129"/>
      <c r="D8" s="129"/>
      <c r="E8" s="129"/>
      <c r="F8" s="129"/>
      <c r="G8" s="129"/>
    </row>
    <row r="9" spans="1:7" s="2" customFormat="1" ht="23.25" customHeight="1">
      <c r="A9" s="137" t="s">
        <v>98</v>
      </c>
      <c r="B9" s="137" t="s">
        <v>99</v>
      </c>
      <c r="C9" s="180" t="s">
        <v>150</v>
      </c>
      <c r="D9" s="180" t="s">
        <v>39</v>
      </c>
      <c r="E9" s="137" t="s">
        <v>100</v>
      </c>
      <c r="F9" s="137" t="s">
        <v>80</v>
      </c>
      <c r="G9" s="137" t="s">
        <v>101</v>
      </c>
    </row>
    <row r="10" spans="1:7" s="2" customFormat="1" ht="6.75" customHeight="1">
      <c r="A10" s="128"/>
      <c r="B10" s="129"/>
      <c r="C10" s="129"/>
      <c r="D10" s="129"/>
      <c r="E10" s="129"/>
      <c r="F10" s="129"/>
      <c r="G10" s="129"/>
    </row>
    <row r="11" spans="1:7" s="2" customFormat="1" ht="25.5" customHeight="1">
      <c r="A11" s="212" t="s">
        <v>124</v>
      </c>
      <c r="B11" s="213"/>
      <c r="C11" s="181">
        <f>SUM(C12:C16)</f>
        <v>0</v>
      </c>
      <c r="D11" s="181">
        <f>SUM(D12:D16)</f>
        <v>0</v>
      </c>
      <c r="E11" s="169">
        <f>SUM(E12:E16)</f>
        <v>0</v>
      </c>
      <c r="F11" s="169">
        <f aca="true" t="shared" si="0" ref="F11:F16">ROUND((E11*20)/100,2)</f>
        <v>0</v>
      </c>
      <c r="G11" s="169">
        <f aca="true" t="shared" si="1" ref="G11:G16">ROUND((E11*120)/100,2)</f>
        <v>0</v>
      </c>
    </row>
    <row r="12" spans="1:7" s="2" customFormat="1" ht="13.5" customHeight="1">
      <c r="A12" s="138" t="s">
        <v>102</v>
      </c>
      <c r="B12" s="138" t="s">
        <v>125</v>
      </c>
      <c r="C12" s="185">
        <f>Rozpočet01!G18</f>
        <v>0</v>
      </c>
      <c r="D12" s="185">
        <f>Rozpočet01!G19</f>
        <v>0</v>
      </c>
      <c r="E12" s="139">
        <f>Rozpočet01!G17</f>
        <v>0</v>
      </c>
      <c r="F12" s="139">
        <f t="shared" si="0"/>
        <v>0</v>
      </c>
      <c r="G12" s="139">
        <f t="shared" si="1"/>
        <v>0</v>
      </c>
    </row>
    <row r="13" spans="1:7" s="2" customFormat="1" ht="13.5" customHeight="1">
      <c r="A13" s="138" t="s">
        <v>103</v>
      </c>
      <c r="B13" s="138" t="s">
        <v>132</v>
      </c>
      <c r="C13" s="185">
        <f>Rozpočet02!G20</f>
        <v>0</v>
      </c>
      <c r="D13" s="185">
        <f>Rozpočet02!G21</f>
        <v>0</v>
      </c>
      <c r="E13" s="139">
        <f>Rozpočet02!G19</f>
        <v>0</v>
      </c>
      <c r="F13" s="139">
        <f t="shared" si="0"/>
        <v>0</v>
      </c>
      <c r="G13" s="139">
        <f t="shared" si="1"/>
        <v>0</v>
      </c>
    </row>
    <row r="14" spans="1:7" s="2" customFormat="1" ht="13.5" customHeight="1">
      <c r="A14" s="138" t="s">
        <v>130</v>
      </c>
      <c r="B14" s="138" t="s">
        <v>133</v>
      </c>
      <c r="C14" s="185">
        <f>Rozpočet03!G18</f>
        <v>0</v>
      </c>
      <c r="D14" s="185">
        <f>Rozpočet03!G19</f>
        <v>0</v>
      </c>
      <c r="E14" s="139">
        <f>Rozpočet03!G17</f>
        <v>0</v>
      </c>
      <c r="F14" s="139">
        <f t="shared" si="0"/>
        <v>0</v>
      </c>
      <c r="G14" s="139">
        <f t="shared" si="1"/>
        <v>0</v>
      </c>
    </row>
    <row r="15" spans="1:7" s="2" customFormat="1" ht="13.5" customHeight="1">
      <c r="A15" s="138" t="s">
        <v>131</v>
      </c>
      <c r="B15" s="138" t="s">
        <v>135</v>
      </c>
      <c r="C15" s="185">
        <f>Rozpočet04!G20</f>
        <v>0</v>
      </c>
      <c r="D15" s="185">
        <f>Rozpočet04!G21</f>
        <v>0</v>
      </c>
      <c r="E15" s="139">
        <f>Rozpočet04!G19</f>
        <v>0</v>
      </c>
      <c r="F15" s="139">
        <f t="shared" si="0"/>
        <v>0</v>
      </c>
      <c r="G15" s="139">
        <f t="shared" si="1"/>
        <v>0</v>
      </c>
    </row>
    <row r="16" spans="1:7" s="2" customFormat="1" ht="13.5" customHeight="1">
      <c r="A16" s="138" t="s">
        <v>134</v>
      </c>
      <c r="B16" s="138" t="s">
        <v>136</v>
      </c>
      <c r="C16" s="185">
        <f>Rozpočet05!G18</f>
        <v>0</v>
      </c>
      <c r="D16" s="185">
        <f>Rozpočet05!G19</f>
        <v>0</v>
      </c>
      <c r="E16" s="139">
        <f>Rozpočet05!G17</f>
        <v>0</v>
      </c>
      <c r="F16" s="139">
        <f t="shared" si="0"/>
        <v>0</v>
      </c>
      <c r="G16" s="139">
        <f t="shared" si="1"/>
        <v>0</v>
      </c>
    </row>
    <row r="17" spans="1:7" s="2" customFormat="1" ht="30.75" customHeight="1">
      <c r="A17" s="131"/>
      <c r="B17" s="131" t="s">
        <v>104</v>
      </c>
      <c r="C17" s="182">
        <f>C11</f>
        <v>0</v>
      </c>
      <c r="D17" s="182">
        <f>D11</f>
        <v>0</v>
      </c>
      <c r="E17" s="140">
        <f>E11</f>
        <v>0</v>
      </c>
      <c r="F17" s="140">
        <f>F11</f>
        <v>0</v>
      </c>
      <c r="G17" s="140">
        <f>G11</f>
        <v>0</v>
      </c>
    </row>
  </sheetData>
  <sheetProtection/>
  <mergeCells count="2">
    <mergeCell ref="A1:G1"/>
    <mergeCell ref="A11:B1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G21" sqref="G21"/>
    </sheetView>
  </sheetViews>
  <sheetFormatPr defaultColWidth="10.5" defaultRowHeight="12" customHeight="1"/>
  <cols>
    <col min="1" max="1" width="8" style="165" customWidth="1"/>
    <col min="2" max="2" width="13.83203125" style="166" customWidth="1"/>
    <col min="3" max="3" width="59.66015625" style="166" customWidth="1"/>
    <col min="4" max="4" width="5.5" style="166" customWidth="1"/>
    <col min="5" max="5" width="11.33203125" style="167" customWidth="1"/>
    <col min="6" max="6" width="11.5" style="168" customWidth="1"/>
    <col min="7" max="7" width="19.16015625" style="168" customWidth="1"/>
    <col min="8" max="16384" width="10.5" style="1" customWidth="1"/>
  </cols>
  <sheetData>
    <row r="1" spans="1:7" s="2" customFormat="1" ht="27.75" customHeight="1">
      <c r="A1" s="214" t="s">
        <v>105</v>
      </c>
      <c r="B1" s="214"/>
      <c r="C1" s="214"/>
      <c r="D1" s="214"/>
      <c r="E1" s="214"/>
      <c r="F1" s="214"/>
      <c r="G1" s="214"/>
    </row>
    <row r="2" spans="1:7" s="2" customFormat="1" ht="12.75" customHeight="1">
      <c r="A2" s="131" t="s">
        <v>127</v>
      </c>
      <c r="B2" s="131"/>
      <c r="C2" s="131"/>
      <c r="D2" s="131"/>
      <c r="E2" s="131"/>
      <c r="F2" s="131"/>
      <c r="G2" s="131"/>
    </row>
    <row r="3" spans="1:7" s="2" customFormat="1" ht="12.75" customHeight="1">
      <c r="A3" s="131" t="s">
        <v>126</v>
      </c>
      <c r="B3" s="131"/>
      <c r="C3" s="131"/>
      <c r="D3" s="131"/>
      <c r="E3" s="131"/>
      <c r="F3" s="131"/>
      <c r="G3" s="131"/>
    </row>
    <row r="4" spans="1:7" s="2" customFormat="1" ht="13.5" customHeight="1">
      <c r="A4" s="141"/>
      <c r="B4" s="141"/>
      <c r="C4" s="131"/>
      <c r="D4" s="131"/>
      <c r="E4" s="131"/>
      <c r="F4" s="131"/>
      <c r="G4" s="131"/>
    </row>
    <row r="5" spans="1:7" s="2" customFormat="1" ht="6.75" customHeight="1">
      <c r="A5" s="132"/>
      <c r="B5" s="132"/>
      <c r="C5" s="132"/>
      <c r="D5" s="132"/>
      <c r="E5" s="132"/>
      <c r="F5" s="132"/>
      <c r="G5" s="132"/>
    </row>
    <row r="6" spans="1:7" s="2" customFormat="1" ht="12.75" customHeight="1">
      <c r="A6" s="135" t="s">
        <v>128</v>
      </c>
      <c r="B6" s="142"/>
      <c r="C6" s="142"/>
      <c r="D6" s="142"/>
      <c r="E6" s="143"/>
      <c r="F6" s="144"/>
      <c r="G6" s="145"/>
    </row>
    <row r="7" spans="1:7" s="2" customFormat="1" ht="12.75" customHeight="1">
      <c r="A7" s="215" t="s">
        <v>129</v>
      </c>
      <c r="B7" s="216"/>
      <c r="C7" s="216"/>
      <c r="D7" s="217"/>
      <c r="E7" s="143"/>
      <c r="F7" s="144"/>
      <c r="G7" s="146"/>
    </row>
    <row r="8" spans="1:7" s="2" customFormat="1" ht="12.75" customHeight="1">
      <c r="A8" s="215" t="s">
        <v>148</v>
      </c>
      <c r="B8" s="216"/>
      <c r="C8" s="217"/>
      <c r="D8" s="142"/>
      <c r="E8" s="143"/>
      <c r="F8" s="144"/>
      <c r="G8" s="144"/>
    </row>
    <row r="9" spans="1:7" s="2" customFormat="1" ht="6.75" customHeight="1">
      <c r="A9" s="132"/>
      <c r="B9" s="132"/>
      <c r="C9" s="132"/>
      <c r="D9" s="132"/>
      <c r="E9" s="132"/>
      <c r="F9" s="132"/>
      <c r="G9" s="132"/>
    </row>
    <row r="10" spans="1:7" s="2" customFormat="1" ht="24" customHeight="1">
      <c r="A10" s="147" t="s">
        <v>106</v>
      </c>
      <c r="B10" s="147" t="s">
        <v>107</v>
      </c>
      <c r="C10" s="147" t="s">
        <v>108</v>
      </c>
      <c r="D10" s="147" t="s">
        <v>109</v>
      </c>
      <c r="E10" s="147" t="s">
        <v>110</v>
      </c>
      <c r="F10" s="147" t="s">
        <v>111</v>
      </c>
      <c r="G10" s="147" t="s">
        <v>112</v>
      </c>
    </row>
    <row r="11" spans="1:7" s="2" customFormat="1" ht="12.75" customHeight="1" hidden="1">
      <c r="A11" s="147" t="s">
        <v>31</v>
      </c>
      <c r="B11" s="147" t="s">
        <v>38</v>
      </c>
      <c r="C11" s="147" t="s">
        <v>44</v>
      </c>
      <c r="D11" s="147" t="s">
        <v>50</v>
      </c>
      <c r="E11" s="147" t="s">
        <v>54</v>
      </c>
      <c r="F11" s="147" t="s">
        <v>58</v>
      </c>
      <c r="G11" s="147" t="s">
        <v>61</v>
      </c>
    </row>
    <row r="12" spans="1:7" s="2" customFormat="1" ht="4.5" customHeight="1">
      <c r="A12" s="148"/>
      <c r="B12" s="148"/>
      <c r="C12" s="148"/>
      <c r="D12" s="148"/>
      <c r="E12" s="148"/>
      <c r="F12" s="148"/>
      <c r="G12" s="148"/>
    </row>
    <row r="13" spans="1:7" s="2" customFormat="1" ht="30.75" customHeight="1">
      <c r="A13" s="149"/>
      <c r="B13" s="150" t="s">
        <v>32</v>
      </c>
      <c r="C13" s="150" t="s">
        <v>113</v>
      </c>
      <c r="D13" s="150"/>
      <c r="E13" s="151"/>
      <c r="F13" s="152"/>
      <c r="G13" s="152">
        <f>G14</f>
        <v>0</v>
      </c>
    </row>
    <row r="14" spans="1:7" s="2" customFormat="1" ht="39.75" customHeight="1">
      <c r="A14" s="153"/>
      <c r="B14" s="154" t="s">
        <v>54</v>
      </c>
      <c r="C14" s="154" t="s">
        <v>115</v>
      </c>
      <c r="D14" s="154"/>
      <c r="E14" s="155"/>
      <c r="F14" s="156"/>
      <c r="G14" s="156">
        <f>SUM(G15:G16)</f>
        <v>0</v>
      </c>
    </row>
    <row r="15" spans="1:7" s="2" customFormat="1" ht="24" customHeight="1">
      <c r="A15" s="157">
        <v>1</v>
      </c>
      <c r="B15" s="158">
        <v>573211111</v>
      </c>
      <c r="C15" s="158" t="s">
        <v>138</v>
      </c>
      <c r="D15" s="158" t="s">
        <v>114</v>
      </c>
      <c r="E15" s="159">
        <v>665</v>
      </c>
      <c r="F15" s="160">
        <v>0</v>
      </c>
      <c r="G15" s="160">
        <f>ROUND(E15*F15,2)</f>
        <v>0</v>
      </c>
    </row>
    <row r="16" spans="1:7" s="2" customFormat="1" ht="24" customHeight="1">
      <c r="A16" s="157">
        <v>2</v>
      </c>
      <c r="B16" s="158">
        <v>577154271</v>
      </c>
      <c r="C16" s="158" t="s">
        <v>137</v>
      </c>
      <c r="D16" s="158" t="s">
        <v>114</v>
      </c>
      <c r="E16" s="159">
        <v>665</v>
      </c>
      <c r="F16" s="160">
        <v>0</v>
      </c>
      <c r="G16" s="160">
        <f>ROUND(E16*F16,2)</f>
        <v>0</v>
      </c>
    </row>
    <row r="17" spans="1:7" s="2" customFormat="1" ht="48" customHeight="1">
      <c r="A17" s="161"/>
      <c r="C17" s="162" t="s">
        <v>116</v>
      </c>
      <c r="D17" s="162"/>
      <c r="E17" s="163"/>
      <c r="F17" s="164"/>
      <c r="G17" s="164">
        <f>G13</f>
        <v>0</v>
      </c>
    </row>
    <row r="18" spans="3:7" ht="12" customHeight="1">
      <c r="C18" s="183" t="s">
        <v>151</v>
      </c>
      <c r="G18" s="184">
        <f>ROUND((G15*0.624)+(G16*0.624),2)</f>
        <v>0</v>
      </c>
    </row>
    <row r="19" spans="3:7" ht="12" customHeight="1">
      <c r="C19" s="183" t="s">
        <v>152</v>
      </c>
      <c r="G19" s="184">
        <f>ROUND((G15*0.376)+(G16*0.376),2)</f>
        <v>0</v>
      </c>
    </row>
  </sheetData>
  <sheetProtection/>
  <mergeCells count="3">
    <mergeCell ref="A1:G1"/>
    <mergeCell ref="A7:D7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PageLayoutView="0" workbookViewId="0" topLeftCell="A3">
      <selection activeCell="F18" sqref="F18"/>
    </sheetView>
  </sheetViews>
  <sheetFormatPr defaultColWidth="10.5" defaultRowHeight="12" customHeight="1"/>
  <cols>
    <col min="1" max="1" width="8" style="165" customWidth="1"/>
    <col min="2" max="2" width="13.83203125" style="166" customWidth="1"/>
    <col min="3" max="3" width="59.66015625" style="166" customWidth="1"/>
    <col min="4" max="4" width="5.5" style="166" customWidth="1"/>
    <col min="5" max="5" width="11.33203125" style="167" customWidth="1"/>
    <col min="6" max="6" width="11.5" style="168" customWidth="1"/>
    <col min="7" max="7" width="19.16015625" style="168" customWidth="1"/>
    <col min="8" max="16384" width="10.5" style="1" customWidth="1"/>
  </cols>
  <sheetData>
    <row r="1" spans="1:7" s="2" customFormat="1" ht="27.75" customHeight="1">
      <c r="A1" s="214" t="s">
        <v>105</v>
      </c>
      <c r="B1" s="214"/>
      <c r="C1" s="214"/>
      <c r="D1" s="214"/>
      <c r="E1" s="214"/>
      <c r="F1" s="214"/>
      <c r="G1" s="214"/>
    </row>
    <row r="2" spans="1:7" s="2" customFormat="1" ht="12.75" customHeight="1">
      <c r="A2" s="131" t="s">
        <v>127</v>
      </c>
      <c r="B2" s="131"/>
      <c r="C2" s="131"/>
      <c r="D2" s="131"/>
      <c r="E2" s="131"/>
      <c r="F2" s="131"/>
      <c r="G2" s="131"/>
    </row>
    <row r="3" spans="1:7" s="2" customFormat="1" ht="12.75" customHeight="1">
      <c r="A3" s="131" t="s">
        <v>139</v>
      </c>
      <c r="B3" s="131"/>
      <c r="C3" s="131"/>
      <c r="D3" s="131"/>
      <c r="E3" s="131"/>
      <c r="F3" s="131"/>
      <c r="G3" s="131"/>
    </row>
    <row r="4" spans="1:7" s="2" customFormat="1" ht="13.5" customHeight="1">
      <c r="A4" s="141"/>
      <c r="B4" s="141"/>
      <c r="C4" s="131"/>
      <c r="D4" s="131"/>
      <c r="E4" s="131"/>
      <c r="F4" s="131"/>
      <c r="G4" s="131"/>
    </row>
    <row r="5" spans="1:7" s="2" customFormat="1" ht="6.75" customHeight="1">
      <c r="A5" s="132"/>
      <c r="B5" s="132"/>
      <c r="C5" s="132"/>
      <c r="D5" s="132"/>
      <c r="E5" s="132"/>
      <c r="F5" s="132"/>
      <c r="G5" s="132"/>
    </row>
    <row r="6" spans="1:7" s="2" customFormat="1" ht="12.75" customHeight="1">
      <c r="A6" s="135" t="s">
        <v>128</v>
      </c>
      <c r="B6" s="142"/>
      <c r="C6" s="142"/>
      <c r="D6" s="142"/>
      <c r="E6" s="143"/>
      <c r="F6" s="144"/>
      <c r="G6" s="145"/>
    </row>
    <row r="7" spans="1:7" s="2" customFormat="1" ht="12.75" customHeight="1">
      <c r="A7" s="215" t="s">
        <v>129</v>
      </c>
      <c r="B7" s="216"/>
      <c r="C7" s="216"/>
      <c r="D7" s="217"/>
      <c r="E7" s="143"/>
      <c r="F7" s="144"/>
      <c r="G7" s="146"/>
    </row>
    <row r="8" spans="1:7" s="2" customFormat="1" ht="12.75" customHeight="1">
      <c r="A8" s="215" t="s">
        <v>147</v>
      </c>
      <c r="B8" s="216"/>
      <c r="C8" s="217"/>
      <c r="D8" s="142"/>
      <c r="E8" s="143"/>
      <c r="F8" s="144"/>
      <c r="G8" s="144"/>
    </row>
    <row r="9" spans="1:7" s="2" customFormat="1" ht="6.75" customHeight="1">
      <c r="A9" s="132"/>
      <c r="B9" s="132"/>
      <c r="C9" s="132"/>
      <c r="D9" s="132"/>
      <c r="E9" s="132"/>
      <c r="F9" s="132"/>
      <c r="G9" s="132"/>
    </row>
    <row r="10" spans="1:7" s="2" customFormat="1" ht="24" customHeight="1">
      <c r="A10" s="147" t="s">
        <v>106</v>
      </c>
      <c r="B10" s="147" t="s">
        <v>107</v>
      </c>
      <c r="C10" s="147" t="s">
        <v>108</v>
      </c>
      <c r="D10" s="147" t="s">
        <v>109</v>
      </c>
      <c r="E10" s="147" t="s">
        <v>110</v>
      </c>
      <c r="F10" s="147" t="s">
        <v>111</v>
      </c>
      <c r="G10" s="147" t="s">
        <v>112</v>
      </c>
    </row>
    <row r="11" spans="1:7" s="2" customFormat="1" ht="12.75" customHeight="1" hidden="1">
      <c r="A11" s="147" t="s">
        <v>31</v>
      </c>
      <c r="B11" s="147" t="s">
        <v>38</v>
      </c>
      <c r="C11" s="147" t="s">
        <v>44</v>
      </c>
      <c r="D11" s="147" t="s">
        <v>50</v>
      </c>
      <c r="E11" s="147" t="s">
        <v>54</v>
      </c>
      <c r="F11" s="147" t="s">
        <v>58</v>
      </c>
      <c r="G11" s="147" t="s">
        <v>61</v>
      </c>
    </row>
    <row r="12" spans="1:7" s="2" customFormat="1" ht="4.5" customHeight="1">
      <c r="A12" s="148"/>
      <c r="B12" s="148"/>
      <c r="C12" s="148"/>
      <c r="D12" s="148"/>
      <c r="E12" s="148"/>
      <c r="F12" s="148"/>
      <c r="G12" s="148"/>
    </row>
    <row r="13" spans="1:7" s="2" customFormat="1" ht="30.75" customHeight="1">
      <c r="A13" s="149"/>
      <c r="B13" s="150" t="s">
        <v>32</v>
      </c>
      <c r="C13" s="150" t="s">
        <v>113</v>
      </c>
      <c r="D13" s="150"/>
      <c r="E13" s="151"/>
      <c r="F13" s="152"/>
      <c r="G13" s="152">
        <f>G14+G17</f>
        <v>0</v>
      </c>
    </row>
    <row r="14" spans="1:7" s="2" customFormat="1" ht="39.75" customHeight="1">
      <c r="A14" s="153"/>
      <c r="B14" s="154" t="s">
        <v>54</v>
      </c>
      <c r="C14" s="154" t="s">
        <v>115</v>
      </c>
      <c r="D14" s="154"/>
      <c r="E14" s="155"/>
      <c r="F14" s="156"/>
      <c r="G14" s="156">
        <f>SUM(G15:G16)</f>
        <v>0</v>
      </c>
    </row>
    <row r="15" spans="1:7" s="2" customFormat="1" ht="24" customHeight="1">
      <c r="A15" s="157">
        <v>1</v>
      </c>
      <c r="B15" s="158">
        <v>573211111</v>
      </c>
      <c r="C15" s="158" t="s">
        <v>138</v>
      </c>
      <c r="D15" s="158" t="s">
        <v>114</v>
      </c>
      <c r="E15" s="159">
        <v>367</v>
      </c>
      <c r="F15" s="160">
        <v>0</v>
      </c>
      <c r="G15" s="160">
        <f>ROUND(E15*F15,2)</f>
        <v>0</v>
      </c>
    </row>
    <row r="16" spans="1:7" s="2" customFormat="1" ht="24" customHeight="1">
      <c r="A16" s="157">
        <v>2</v>
      </c>
      <c r="B16" s="158">
        <v>577154271</v>
      </c>
      <c r="C16" s="158" t="s">
        <v>137</v>
      </c>
      <c r="D16" s="158" t="s">
        <v>114</v>
      </c>
      <c r="E16" s="159">
        <v>367</v>
      </c>
      <c r="F16" s="160">
        <v>0</v>
      </c>
      <c r="G16" s="160">
        <f>ROUND(E16*F16,2)</f>
        <v>0</v>
      </c>
    </row>
    <row r="17" spans="1:7" s="2" customFormat="1" ht="24" customHeight="1">
      <c r="A17" s="172"/>
      <c r="B17" s="173">
        <v>8</v>
      </c>
      <c r="C17" s="173" t="s">
        <v>140</v>
      </c>
      <c r="D17" s="173"/>
      <c r="E17" s="174"/>
      <c r="F17" s="175"/>
      <c r="G17" s="175">
        <f>G18</f>
        <v>0</v>
      </c>
    </row>
    <row r="18" spans="1:7" s="2" customFormat="1" ht="24" customHeight="1">
      <c r="A18" s="176">
        <v>3</v>
      </c>
      <c r="B18" s="177">
        <v>899231111</v>
      </c>
      <c r="C18" s="177" t="s">
        <v>141</v>
      </c>
      <c r="D18" s="177" t="s">
        <v>142</v>
      </c>
      <c r="E18" s="178">
        <v>1</v>
      </c>
      <c r="F18" s="179">
        <v>0</v>
      </c>
      <c r="G18" s="179">
        <f>ROUND(E18*F18,2)</f>
        <v>0</v>
      </c>
    </row>
    <row r="19" spans="1:7" s="2" customFormat="1" ht="48" customHeight="1">
      <c r="A19" s="161"/>
      <c r="B19" s="162"/>
      <c r="C19" s="162" t="s">
        <v>116</v>
      </c>
      <c r="D19" s="162"/>
      <c r="E19" s="163"/>
      <c r="F19" s="164"/>
      <c r="G19" s="164">
        <f>G13</f>
        <v>0</v>
      </c>
    </row>
    <row r="20" spans="3:7" ht="12" customHeight="1">
      <c r="C20" s="183" t="s">
        <v>151</v>
      </c>
      <c r="G20" s="184">
        <f>ROUND((G15*0.624)+(G16*0.624),2)</f>
        <v>0</v>
      </c>
    </row>
    <row r="21" spans="3:7" ht="12" customHeight="1">
      <c r="C21" s="183" t="s">
        <v>152</v>
      </c>
      <c r="G21" s="184">
        <f>ROUND((G18*1)+(G15*0.376)+(G16*0.376),2)</f>
        <v>0</v>
      </c>
    </row>
  </sheetData>
  <sheetProtection/>
  <mergeCells count="3">
    <mergeCell ref="A1:G1"/>
    <mergeCell ref="A7:D7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F22" sqref="F22"/>
    </sheetView>
  </sheetViews>
  <sheetFormatPr defaultColWidth="10.5" defaultRowHeight="12" customHeight="1"/>
  <cols>
    <col min="1" max="1" width="8" style="165" customWidth="1"/>
    <col min="2" max="2" width="13.83203125" style="166" customWidth="1"/>
    <col min="3" max="3" width="59.66015625" style="166" customWidth="1"/>
    <col min="4" max="4" width="5.5" style="166" customWidth="1"/>
    <col min="5" max="5" width="11.33203125" style="167" customWidth="1"/>
    <col min="6" max="6" width="11.5" style="168" customWidth="1"/>
    <col min="7" max="7" width="19.16015625" style="168" customWidth="1"/>
    <col min="8" max="16384" width="10.5" style="1" customWidth="1"/>
  </cols>
  <sheetData>
    <row r="1" spans="1:7" s="2" customFormat="1" ht="27.75" customHeight="1">
      <c r="A1" s="214" t="s">
        <v>105</v>
      </c>
      <c r="B1" s="214"/>
      <c r="C1" s="214"/>
      <c r="D1" s="214"/>
      <c r="E1" s="214"/>
      <c r="F1" s="214"/>
      <c r="G1" s="214"/>
    </row>
    <row r="2" spans="1:7" s="2" customFormat="1" ht="12.75" customHeight="1">
      <c r="A2" s="131" t="s">
        <v>127</v>
      </c>
      <c r="B2" s="131"/>
      <c r="C2" s="131"/>
      <c r="D2" s="131"/>
      <c r="E2" s="131"/>
      <c r="F2" s="131"/>
      <c r="G2" s="131"/>
    </row>
    <row r="3" spans="1:7" s="2" customFormat="1" ht="12.75" customHeight="1">
      <c r="A3" s="131" t="s">
        <v>143</v>
      </c>
      <c r="B3" s="131"/>
      <c r="C3" s="131"/>
      <c r="D3" s="131"/>
      <c r="E3" s="131"/>
      <c r="F3" s="131"/>
      <c r="G3" s="131"/>
    </row>
    <row r="4" spans="1:7" s="2" customFormat="1" ht="13.5" customHeight="1">
      <c r="A4" s="141"/>
      <c r="B4" s="141"/>
      <c r="C4" s="131"/>
      <c r="D4" s="131"/>
      <c r="E4" s="131"/>
      <c r="F4" s="131"/>
      <c r="G4" s="131"/>
    </row>
    <row r="5" spans="1:7" s="2" customFormat="1" ht="6.75" customHeight="1">
      <c r="A5" s="132"/>
      <c r="B5" s="132"/>
      <c r="C5" s="132"/>
      <c r="D5" s="132"/>
      <c r="E5" s="132"/>
      <c r="F5" s="132"/>
      <c r="G5" s="132"/>
    </row>
    <row r="6" spans="1:7" s="2" customFormat="1" ht="12.75" customHeight="1">
      <c r="A6" s="135" t="s">
        <v>128</v>
      </c>
      <c r="B6" s="142"/>
      <c r="C6" s="142"/>
      <c r="D6" s="142"/>
      <c r="E6" s="143"/>
      <c r="F6" s="144"/>
      <c r="G6" s="145"/>
    </row>
    <row r="7" spans="1:7" s="2" customFormat="1" ht="12.75" customHeight="1">
      <c r="A7" s="215" t="s">
        <v>129</v>
      </c>
      <c r="B7" s="216"/>
      <c r="C7" s="216"/>
      <c r="D7" s="217"/>
      <c r="E7" s="143"/>
      <c r="F7" s="144"/>
      <c r="G7" s="146"/>
    </row>
    <row r="8" spans="1:7" s="2" customFormat="1" ht="12.75" customHeight="1">
      <c r="A8" s="215" t="s">
        <v>146</v>
      </c>
      <c r="B8" s="216"/>
      <c r="C8" s="217"/>
      <c r="D8" s="142"/>
      <c r="E8" s="143"/>
      <c r="F8" s="144"/>
      <c r="G8" s="144"/>
    </row>
    <row r="9" spans="1:7" s="2" customFormat="1" ht="6.75" customHeight="1">
      <c r="A9" s="132"/>
      <c r="B9" s="132"/>
      <c r="C9" s="132"/>
      <c r="D9" s="132"/>
      <c r="E9" s="132"/>
      <c r="F9" s="132"/>
      <c r="G9" s="132"/>
    </row>
    <row r="10" spans="1:7" s="2" customFormat="1" ht="24" customHeight="1">
      <c r="A10" s="147" t="s">
        <v>106</v>
      </c>
      <c r="B10" s="147" t="s">
        <v>107</v>
      </c>
      <c r="C10" s="147" t="s">
        <v>108</v>
      </c>
      <c r="D10" s="147" t="s">
        <v>109</v>
      </c>
      <c r="E10" s="147" t="s">
        <v>110</v>
      </c>
      <c r="F10" s="147" t="s">
        <v>111</v>
      </c>
      <c r="G10" s="147" t="s">
        <v>112</v>
      </c>
    </row>
    <row r="11" spans="1:7" s="2" customFormat="1" ht="12.75" customHeight="1" hidden="1">
      <c r="A11" s="147" t="s">
        <v>31</v>
      </c>
      <c r="B11" s="147" t="s">
        <v>38</v>
      </c>
      <c r="C11" s="147" t="s">
        <v>44</v>
      </c>
      <c r="D11" s="147" t="s">
        <v>50</v>
      </c>
      <c r="E11" s="147" t="s">
        <v>54</v>
      </c>
      <c r="F11" s="147" t="s">
        <v>58</v>
      </c>
      <c r="G11" s="147" t="s">
        <v>61</v>
      </c>
    </row>
    <row r="12" spans="1:7" s="2" customFormat="1" ht="4.5" customHeight="1">
      <c r="A12" s="148"/>
      <c r="B12" s="148"/>
      <c r="C12" s="148"/>
      <c r="D12" s="148"/>
      <c r="E12" s="148"/>
      <c r="F12" s="148"/>
      <c r="G12" s="148"/>
    </row>
    <row r="13" spans="1:7" s="2" customFormat="1" ht="30.75" customHeight="1">
      <c r="A13" s="149"/>
      <c r="B13" s="150" t="s">
        <v>32</v>
      </c>
      <c r="C13" s="150" t="s">
        <v>113</v>
      </c>
      <c r="D13" s="150"/>
      <c r="E13" s="151"/>
      <c r="F13" s="152"/>
      <c r="G13" s="152">
        <f>G14</f>
        <v>0</v>
      </c>
    </row>
    <row r="14" spans="1:7" s="2" customFormat="1" ht="39.75" customHeight="1">
      <c r="A14" s="153"/>
      <c r="B14" s="154" t="s">
        <v>54</v>
      </c>
      <c r="C14" s="154" t="s">
        <v>115</v>
      </c>
      <c r="D14" s="154"/>
      <c r="E14" s="155"/>
      <c r="F14" s="156"/>
      <c r="G14" s="156">
        <f>SUM(G15:G16)</f>
        <v>0</v>
      </c>
    </row>
    <row r="15" spans="1:7" s="2" customFormat="1" ht="24" customHeight="1">
      <c r="A15" s="157">
        <v>1</v>
      </c>
      <c r="B15" s="158">
        <v>573211111</v>
      </c>
      <c r="C15" s="158" t="s">
        <v>138</v>
      </c>
      <c r="D15" s="158" t="s">
        <v>114</v>
      </c>
      <c r="E15" s="159">
        <v>320</v>
      </c>
      <c r="F15" s="160">
        <v>0</v>
      </c>
      <c r="G15" s="160">
        <f>ROUND(E15*F15,2)</f>
        <v>0</v>
      </c>
    </row>
    <row r="16" spans="1:7" s="2" customFormat="1" ht="24" customHeight="1">
      <c r="A16" s="157">
        <v>2</v>
      </c>
      <c r="B16" s="158">
        <v>577154271</v>
      </c>
      <c r="C16" s="158" t="s">
        <v>137</v>
      </c>
      <c r="D16" s="158" t="s">
        <v>114</v>
      </c>
      <c r="E16" s="159">
        <v>320</v>
      </c>
      <c r="F16" s="160">
        <v>0</v>
      </c>
      <c r="G16" s="160">
        <f>ROUND(E16*F16,2)</f>
        <v>0</v>
      </c>
    </row>
    <row r="17" spans="1:7" s="2" customFormat="1" ht="48" customHeight="1">
      <c r="A17" s="161"/>
      <c r="B17" s="162"/>
      <c r="C17" s="162" t="s">
        <v>116</v>
      </c>
      <c r="D17" s="162"/>
      <c r="E17" s="163"/>
      <c r="F17" s="164"/>
      <c r="G17" s="164">
        <f>G13</f>
        <v>0</v>
      </c>
    </row>
    <row r="18" spans="3:7" ht="12" customHeight="1">
      <c r="C18" s="183" t="s">
        <v>151</v>
      </c>
      <c r="G18" s="184">
        <f>ROUND((G15*0.624)+(G16*0.624),2)</f>
        <v>0</v>
      </c>
    </row>
    <row r="19" spans="3:7" ht="12" customHeight="1">
      <c r="C19" s="183" t="s">
        <v>152</v>
      </c>
      <c r="G19" s="184">
        <f>ROUND((G15*0.376)+(G16*0.376),2)</f>
        <v>0</v>
      </c>
    </row>
  </sheetData>
  <sheetProtection/>
  <mergeCells count="3">
    <mergeCell ref="A1:G1"/>
    <mergeCell ref="A7:D7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PageLayoutView="0" workbookViewId="0" topLeftCell="A2">
      <selection activeCell="F20" sqref="F20"/>
    </sheetView>
  </sheetViews>
  <sheetFormatPr defaultColWidth="10.5" defaultRowHeight="12" customHeight="1"/>
  <cols>
    <col min="1" max="1" width="8" style="165" customWidth="1"/>
    <col min="2" max="2" width="13.83203125" style="166" customWidth="1"/>
    <col min="3" max="3" width="59.66015625" style="166" customWidth="1"/>
    <col min="4" max="4" width="5.5" style="166" customWidth="1"/>
    <col min="5" max="5" width="11.33203125" style="167" customWidth="1"/>
    <col min="6" max="6" width="11.5" style="168" customWidth="1"/>
    <col min="7" max="7" width="19.16015625" style="168" customWidth="1"/>
    <col min="8" max="16384" width="10.5" style="1" customWidth="1"/>
  </cols>
  <sheetData>
    <row r="1" spans="1:7" s="2" customFormat="1" ht="27.75" customHeight="1">
      <c r="A1" s="214" t="s">
        <v>105</v>
      </c>
      <c r="B1" s="214"/>
      <c r="C1" s="214"/>
      <c r="D1" s="214"/>
      <c r="E1" s="214"/>
      <c r="F1" s="214"/>
      <c r="G1" s="214"/>
    </row>
    <row r="2" spans="1:7" s="2" customFormat="1" ht="12.75" customHeight="1">
      <c r="A2" s="131" t="s">
        <v>127</v>
      </c>
      <c r="B2" s="131"/>
      <c r="C2" s="131"/>
      <c r="D2" s="131"/>
      <c r="E2" s="131"/>
      <c r="F2" s="131"/>
      <c r="G2" s="131"/>
    </row>
    <row r="3" spans="1:7" s="2" customFormat="1" ht="12.75" customHeight="1">
      <c r="A3" s="131" t="s">
        <v>144</v>
      </c>
      <c r="B3" s="131"/>
      <c r="C3" s="131"/>
      <c r="D3" s="131"/>
      <c r="E3" s="131"/>
      <c r="F3" s="131"/>
      <c r="G3" s="131"/>
    </row>
    <row r="4" spans="1:7" s="2" customFormat="1" ht="13.5" customHeight="1">
      <c r="A4" s="141"/>
      <c r="B4" s="141"/>
      <c r="C4" s="131"/>
      <c r="D4" s="131"/>
      <c r="E4" s="131"/>
      <c r="F4" s="131"/>
      <c r="G4" s="131"/>
    </row>
    <row r="5" spans="1:7" s="2" customFormat="1" ht="6.75" customHeight="1">
      <c r="A5" s="132"/>
      <c r="B5" s="132"/>
      <c r="C5" s="132"/>
      <c r="D5" s="132"/>
      <c r="E5" s="132"/>
      <c r="F5" s="132"/>
      <c r="G5" s="132"/>
    </row>
    <row r="6" spans="1:7" s="2" customFormat="1" ht="12.75" customHeight="1">
      <c r="A6" s="135" t="s">
        <v>128</v>
      </c>
      <c r="B6" s="142"/>
      <c r="C6" s="142"/>
      <c r="D6" s="142"/>
      <c r="E6" s="143"/>
      <c r="F6" s="144"/>
      <c r="G6" s="145"/>
    </row>
    <row r="7" spans="1:7" s="2" customFormat="1" ht="12.75" customHeight="1">
      <c r="A7" s="215" t="s">
        <v>129</v>
      </c>
      <c r="B7" s="216"/>
      <c r="C7" s="216"/>
      <c r="D7" s="217"/>
      <c r="E7" s="143"/>
      <c r="F7" s="144"/>
      <c r="G7" s="146"/>
    </row>
    <row r="8" spans="1:7" s="2" customFormat="1" ht="12.75" customHeight="1">
      <c r="A8" s="215" t="s">
        <v>147</v>
      </c>
      <c r="B8" s="216"/>
      <c r="C8" s="217"/>
      <c r="D8" s="142"/>
      <c r="E8" s="143"/>
      <c r="F8" s="144"/>
      <c r="G8" s="144"/>
    </row>
    <row r="9" spans="1:7" s="2" customFormat="1" ht="6.75" customHeight="1">
      <c r="A9" s="132"/>
      <c r="B9" s="132"/>
      <c r="C9" s="132"/>
      <c r="D9" s="132"/>
      <c r="E9" s="132"/>
      <c r="F9" s="132"/>
      <c r="G9" s="132"/>
    </row>
    <row r="10" spans="1:7" s="2" customFormat="1" ht="24" customHeight="1">
      <c r="A10" s="147" t="s">
        <v>106</v>
      </c>
      <c r="B10" s="147" t="s">
        <v>107</v>
      </c>
      <c r="C10" s="147" t="s">
        <v>108</v>
      </c>
      <c r="D10" s="147" t="s">
        <v>109</v>
      </c>
      <c r="E10" s="147" t="s">
        <v>110</v>
      </c>
      <c r="F10" s="147" t="s">
        <v>111</v>
      </c>
      <c r="G10" s="147" t="s">
        <v>112</v>
      </c>
    </row>
    <row r="11" spans="1:7" s="2" customFormat="1" ht="12.75" customHeight="1" hidden="1">
      <c r="A11" s="147" t="s">
        <v>31</v>
      </c>
      <c r="B11" s="147" t="s">
        <v>38</v>
      </c>
      <c r="C11" s="147" t="s">
        <v>44</v>
      </c>
      <c r="D11" s="147" t="s">
        <v>50</v>
      </c>
      <c r="E11" s="147" t="s">
        <v>54</v>
      </c>
      <c r="F11" s="147" t="s">
        <v>58</v>
      </c>
      <c r="G11" s="147" t="s">
        <v>61</v>
      </c>
    </row>
    <row r="12" spans="1:7" s="2" customFormat="1" ht="4.5" customHeight="1">
      <c r="A12" s="148"/>
      <c r="B12" s="148"/>
      <c r="C12" s="148"/>
      <c r="D12" s="148"/>
      <c r="E12" s="148"/>
      <c r="F12" s="148"/>
      <c r="G12" s="148"/>
    </row>
    <row r="13" spans="1:7" s="2" customFormat="1" ht="30.75" customHeight="1">
      <c r="A13" s="149"/>
      <c r="B13" s="150" t="s">
        <v>32</v>
      </c>
      <c r="C13" s="150" t="s">
        <v>113</v>
      </c>
      <c r="D13" s="150"/>
      <c r="E13" s="151"/>
      <c r="F13" s="152"/>
      <c r="G13" s="152">
        <f>G14+G17</f>
        <v>0</v>
      </c>
    </row>
    <row r="14" spans="1:7" s="2" customFormat="1" ht="39.75" customHeight="1">
      <c r="A14" s="153"/>
      <c r="B14" s="154" t="s">
        <v>54</v>
      </c>
      <c r="C14" s="154" t="s">
        <v>115</v>
      </c>
      <c r="D14" s="154"/>
      <c r="E14" s="155"/>
      <c r="F14" s="156"/>
      <c r="G14" s="156">
        <f>SUM(G15:G16)</f>
        <v>0</v>
      </c>
    </row>
    <row r="15" spans="1:7" s="2" customFormat="1" ht="24" customHeight="1">
      <c r="A15" s="157">
        <v>1</v>
      </c>
      <c r="B15" s="158">
        <v>573211111</v>
      </c>
      <c r="C15" s="158" t="s">
        <v>138</v>
      </c>
      <c r="D15" s="158" t="s">
        <v>114</v>
      </c>
      <c r="E15" s="159">
        <v>1549</v>
      </c>
      <c r="F15" s="160">
        <v>0</v>
      </c>
      <c r="G15" s="160">
        <f>ROUND(E15*F15,2)</f>
        <v>0</v>
      </c>
    </row>
    <row r="16" spans="1:7" s="2" customFormat="1" ht="24" customHeight="1">
      <c r="A16" s="157">
        <v>2</v>
      </c>
      <c r="B16" s="158">
        <v>577154271</v>
      </c>
      <c r="C16" s="158" t="s">
        <v>137</v>
      </c>
      <c r="D16" s="158" t="s">
        <v>114</v>
      </c>
      <c r="E16" s="159">
        <v>1549</v>
      </c>
      <c r="F16" s="160">
        <v>0</v>
      </c>
      <c r="G16" s="160">
        <f>ROUND(E16*F16,2)</f>
        <v>0</v>
      </c>
    </row>
    <row r="17" spans="1:7" s="2" customFormat="1" ht="24" customHeight="1">
      <c r="A17" s="172"/>
      <c r="B17" s="173">
        <v>8</v>
      </c>
      <c r="C17" s="173" t="s">
        <v>140</v>
      </c>
      <c r="D17" s="173"/>
      <c r="E17" s="174"/>
      <c r="F17" s="175"/>
      <c r="G17" s="175">
        <f>G18</f>
        <v>0</v>
      </c>
    </row>
    <row r="18" spans="1:7" s="2" customFormat="1" ht="24" customHeight="1">
      <c r="A18" s="176">
        <v>3</v>
      </c>
      <c r="B18" s="177">
        <v>899231111</v>
      </c>
      <c r="C18" s="177" t="s">
        <v>141</v>
      </c>
      <c r="D18" s="177" t="s">
        <v>142</v>
      </c>
      <c r="E18" s="178">
        <v>4</v>
      </c>
      <c r="F18" s="179">
        <v>0</v>
      </c>
      <c r="G18" s="179">
        <f>ROUND(E18*F18,2)</f>
        <v>0</v>
      </c>
    </row>
    <row r="19" spans="1:7" s="2" customFormat="1" ht="48" customHeight="1">
      <c r="A19" s="161"/>
      <c r="B19" s="162"/>
      <c r="C19" s="162" t="s">
        <v>116</v>
      </c>
      <c r="D19" s="162"/>
      <c r="E19" s="163"/>
      <c r="F19" s="164"/>
      <c r="G19" s="164">
        <f>G13</f>
        <v>0</v>
      </c>
    </row>
    <row r="20" spans="3:7" ht="12" customHeight="1">
      <c r="C20" s="183" t="s">
        <v>151</v>
      </c>
      <c r="G20" s="184">
        <f>ROUND((G15*0.624)+(G16*0.624),2)</f>
        <v>0</v>
      </c>
    </row>
    <row r="21" spans="3:7" ht="12" customHeight="1">
      <c r="C21" s="183" t="s">
        <v>152</v>
      </c>
      <c r="G21" s="184">
        <f>ROUND((G18*1)+(G15*0.376)+(G16*0.376),2)</f>
        <v>0</v>
      </c>
    </row>
  </sheetData>
  <sheetProtection/>
  <mergeCells count="3">
    <mergeCell ref="A1:G1"/>
    <mergeCell ref="A7:D7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zoomScalePageLayoutView="0" workbookViewId="0" topLeftCell="A1">
      <selection activeCell="G20" sqref="G20"/>
    </sheetView>
  </sheetViews>
  <sheetFormatPr defaultColWidth="10.5" defaultRowHeight="12" customHeight="1"/>
  <cols>
    <col min="1" max="1" width="8" style="165" customWidth="1"/>
    <col min="2" max="2" width="13.83203125" style="166" customWidth="1"/>
    <col min="3" max="3" width="59.66015625" style="166" customWidth="1"/>
    <col min="4" max="4" width="5.5" style="166" customWidth="1"/>
    <col min="5" max="5" width="11.33203125" style="167" customWidth="1"/>
    <col min="6" max="6" width="11.5" style="168" customWidth="1"/>
    <col min="7" max="7" width="19.16015625" style="168" customWidth="1"/>
    <col min="8" max="16384" width="10.5" style="1" customWidth="1"/>
  </cols>
  <sheetData>
    <row r="1" spans="1:7" s="2" customFormat="1" ht="27.75" customHeight="1">
      <c r="A1" s="214" t="s">
        <v>105</v>
      </c>
      <c r="B1" s="214"/>
      <c r="C1" s="214"/>
      <c r="D1" s="214"/>
      <c r="E1" s="214"/>
      <c r="F1" s="214"/>
      <c r="G1" s="214"/>
    </row>
    <row r="2" spans="1:7" s="2" customFormat="1" ht="12.75" customHeight="1">
      <c r="A2" s="131" t="s">
        <v>127</v>
      </c>
      <c r="B2" s="131"/>
      <c r="C2" s="131"/>
      <c r="D2" s="131"/>
      <c r="E2" s="131"/>
      <c r="F2" s="131"/>
      <c r="G2" s="131"/>
    </row>
    <row r="3" spans="1:7" s="2" customFormat="1" ht="12.75" customHeight="1">
      <c r="A3" s="131" t="s">
        <v>145</v>
      </c>
      <c r="B3" s="131"/>
      <c r="C3" s="131"/>
      <c r="D3" s="131"/>
      <c r="E3" s="131"/>
      <c r="F3" s="131"/>
      <c r="G3" s="131"/>
    </row>
    <row r="4" spans="1:7" s="2" customFormat="1" ht="13.5" customHeight="1">
      <c r="A4" s="141"/>
      <c r="B4" s="141"/>
      <c r="C4" s="131"/>
      <c r="D4" s="131"/>
      <c r="E4" s="131"/>
      <c r="F4" s="131"/>
      <c r="G4" s="131"/>
    </row>
    <row r="5" spans="1:7" s="2" customFormat="1" ht="6.75" customHeight="1">
      <c r="A5" s="132"/>
      <c r="B5" s="132"/>
      <c r="C5" s="132"/>
      <c r="D5" s="132"/>
      <c r="E5" s="132"/>
      <c r="F5" s="132"/>
      <c r="G5" s="132"/>
    </row>
    <row r="6" spans="1:7" s="2" customFormat="1" ht="12.75" customHeight="1">
      <c r="A6" s="135" t="s">
        <v>128</v>
      </c>
      <c r="B6" s="142"/>
      <c r="C6" s="142"/>
      <c r="D6" s="142"/>
      <c r="E6" s="143"/>
      <c r="F6" s="144"/>
      <c r="G6" s="145"/>
    </row>
    <row r="7" spans="1:7" s="2" customFormat="1" ht="12.75" customHeight="1">
      <c r="A7" s="215" t="s">
        <v>129</v>
      </c>
      <c r="B7" s="216"/>
      <c r="C7" s="216"/>
      <c r="D7" s="217"/>
      <c r="E7" s="143"/>
      <c r="F7" s="144"/>
      <c r="G7" s="146"/>
    </row>
    <row r="8" spans="1:7" s="2" customFormat="1" ht="12.75" customHeight="1">
      <c r="A8" s="215" t="s">
        <v>146</v>
      </c>
      <c r="B8" s="216"/>
      <c r="C8" s="217"/>
      <c r="D8" s="142"/>
      <c r="E8" s="143"/>
      <c r="F8" s="144"/>
      <c r="G8" s="144"/>
    </row>
    <row r="9" spans="1:7" s="2" customFormat="1" ht="6.75" customHeight="1">
      <c r="A9" s="132"/>
      <c r="B9" s="132"/>
      <c r="C9" s="132"/>
      <c r="D9" s="132"/>
      <c r="E9" s="132"/>
      <c r="F9" s="132"/>
      <c r="G9" s="132"/>
    </row>
    <row r="10" spans="1:7" s="2" customFormat="1" ht="24" customHeight="1">
      <c r="A10" s="147" t="s">
        <v>106</v>
      </c>
      <c r="B10" s="147" t="s">
        <v>107</v>
      </c>
      <c r="C10" s="147" t="s">
        <v>108</v>
      </c>
      <c r="D10" s="147" t="s">
        <v>109</v>
      </c>
      <c r="E10" s="147" t="s">
        <v>110</v>
      </c>
      <c r="F10" s="147" t="s">
        <v>111</v>
      </c>
      <c r="G10" s="147" t="s">
        <v>112</v>
      </c>
    </row>
    <row r="11" spans="1:7" s="2" customFormat="1" ht="12.75" customHeight="1" hidden="1">
      <c r="A11" s="147" t="s">
        <v>31</v>
      </c>
      <c r="B11" s="147" t="s">
        <v>38</v>
      </c>
      <c r="C11" s="147" t="s">
        <v>44</v>
      </c>
      <c r="D11" s="147" t="s">
        <v>50</v>
      </c>
      <c r="E11" s="147" t="s">
        <v>54</v>
      </c>
      <c r="F11" s="147" t="s">
        <v>58</v>
      </c>
      <c r="G11" s="147" t="s">
        <v>61</v>
      </c>
    </row>
    <row r="12" spans="1:7" s="2" customFormat="1" ht="4.5" customHeight="1">
      <c r="A12" s="148"/>
      <c r="B12" s="148"/>
      <c r="C12" s="148"/>
      <c r="D12" s="148"/>
      <c r="E12" s="148"/>
      <c r="F12" s="148"/>
      <c r="G12" s="148"/>
    </row>
    <row r="13" spans="1:7" s="2" customFormat="1" ht="30.75" customHeight="1">
      <c r="A13" s="149"/>
      <c r="B13" s="150" t="s">
        <v>32</v>
      </c>
      <c r="C13" s="150" t="s">
        <v>113</v>
      </c>
      <c r="D13" s="150"/>
      <c r="E13" s="151"/>
      <c r="F13" s="152"/>
      <c r="G13" s="152">
        <f>G14</f>
        <v>0</v>
      </c>
    </row>
    <row r="14" spans="1:7" s="2" customFormat="1" ht="39.75" customHeight="1">
      <c r="A14" s="153"/>
      <c r="B14" s="154" t="s">
        <v>54</v>
      </c>
      <c r="C14" s="154" t="s">
        <v>115</v>
      </c>
      <c r="D14" s="154"/>
      <c r="E14" s="155"/>
      <c r="F14" s="156"/>
      <c r="G14" s="156">
        <f>SUM(G15:G16)</f>
        <v>0</v>
      </c>
    </row>
    <row r="15" spans="1:7" s="2" customFormat="1" ht="24" customHeight="1">
      <c r="A15" s="157">
        <v>1</v>
      </c>
      <c r="B15" s="158">
        <v>573211111</v>
      </c>
      <c r="C15" s="158" t="s">
        <v>138</v>
      </c>
      <c r="D15" s="158" t="s">
        <v>114</v>
      </c>
      <c r="E15" s="159">
        <v>590</v>
      </c>
      <c r="F15" s="160">
        <v>0</v>
      </c>
      <c r="G15" s="160">
        <f>ROUND(E15*F15,2)</f>
        <v>0</v>
      </c>
    </row>
    <row r="16" spans="1:7" s="2" customFormat="1" ht="24" customHeight="1">
      <c r="A16" s="157">
        <v>2</v>
      </c>
      <c r="B16" s="158">
        <v>577154271</v>
      </c>
      <c r="C16" s="158" t="s">
        <v>137</v>
      </c>
      <c r="D16" s="158" t="s">
        <v>114</v>
      </c>
      <c r="E16" s="159">
        <v>590</v>
      </c>
      <c r="F16" s="160">
        <v>0</v>
      </c>
      <c r="G16" s="160">
        <f>ROUND(E16*F16,2)</f>
        <v>0</v>
      </c>
    </row>
    <row r="17" spans="1:7" s="2" customFormat="1" ht="48" customHeight="1">
      <c r="A17" s="161"/>
      <c r="B17" s="162"/>
      <c r="C17" s="162" t="s">
        <v>116</v>
      </c>
      <c r="D17" s="162"/>
      <c r="E17" s="163"/>
      <c r="F17" s="164"/>
      <c r="G17" s="164">
        <f>G13</f>
        <v>0</v>
      </c>
    </row>
    <row r="18" spans="3:7" ht="12" customHeight="1">
      <c r="C18" s="183" t="s">
        <v>151</v>
      </c>
      <c r="G18" s="184">
        <f>ROUND((G15*0.624)+(G16*0.624),2)</f>
        <v>0</v>
      </c>
    </row>
    <row r="19" spans="3:7" ht="12" customHeight="1">
      <c r="C19" s="183" t="s">
        <v>152</v>
      </c>
      <c r="G19" s="184">
        <f>ROUND((G15*0.376)+(G16*0.376),2)</f>
        <v>0</v>
      </c>
    </row>
  </sheetData>
  <sheetProtection/>
  <mergeCells count="3">
    <mergeCell ref="A1:G1"/>
    <mergeCell ref="A7:D7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boldiš</cp:lastModifiedBy>
  <cp:lastPrinted>2019-11-27T19:38:23Z</cp:lastPrinted>
  <dcterms:modified xsi:type="dcterms:W3CDTF">2019-11-27T19:38:31Z</dcterms:modified>
  <cp:category/>
  <cp:version/>
  <cp:contentType/>
  <cp:contentStatus/>
</cp:coreProperties>
</file>